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c/Desktop/"/>
    </mc:Choice>
  </mc:AlternateContent>
  <xr:revisionPtr revIDLastSave="0" documentId="13_ncr:1_{C79EC45D-6E76-D745-9314-D8DC73407913}" xr6:coauthVersionLast="47" xr6:coauthVersionMax="47" xr10:uidLastSave="{00000000-0000-0000-0000-000000000000}"/>
  <bookViews>
    <workbookView xWindow="0" yWindow="500" windowWidth="51200" windowHeight="26600" xr2:uid="{00000000-000D-0000-FFFF-FFFF00000000}"/>
  </bookViews>
  <sheets>
    <sheet name="Déplacements" sheetId="2" r:id="rId1"/>
    <sheet name="CALC" sheetId="3" state="hidden" r:id="rId2"/>
  </sheets>
  <definedNames>
    <definedName name="Moto">CALC!$L$2:$L$6</definedName>
    <definedName name="Voiture">CALC!$K$2:$K$6</definedName>
    <definedName name="_xlnm.Print_Area" localSheetId="0">Déplacements!$A$1:$L$39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7" i="2" l="1"/>
  <c r="E25" i="2" l="1"/>
  <c r="I6" i="3" s="1"/>
  <c r="B12" i="3"/>
  <c r="L1" i="2"/>
  <c r="B11" i="3"/>
  <c r="C11" i="3" s="1"/>
  <c r="L14" i="2"/>
  <c r="L15" i="2"/>
  <c r="L16" i="2"/>
  <c r="L17" i="2"/>
  <c r="L18" i="2"/>
  <c r="L19" i="2"/>
  <c r="L20" i="2"/>
  <c r="L21" i="2"/>
  <c r="L22" i="2"/>
  <c r="L23" i="2"/>
  <c r="L24" i="2"/>
  <c r="B14" i="3" l="1"/>
  <c r="C6" i="3"/>
  <c r="C7" i="3"/>
  <c r="G7" i="3"/>
  <c r="I5" i="3"/>
  <c r="B6" i="3"/>
  <c r="D4" i="3"/>
  <c r="I8" i="3"/>
  <c r="B7" i="3"/>
  <c r="D5" i="3"/>
  <c r="B4" i="3"/>
  <c r="H4" i="3"/>
  <c r="B5" i="3"/>
  <c r="C8" i="3"/>
  <c r="H7" i="3"/>
  <c r="I7" i="3"/>
  <c r="B8" i="3"/>
  <c r="D6" i="3"/>
  <c r="G4" i="3"/>
  <c r="H5" i="3"/>
  <c r="C4" i="3"/>
  <c r="D7" i="3"/>
  <c r="G5" i="3"/>
  <c r="H8" i="3"/>
  <c r="C5" i="3"/>
  <c r="D8" i="3"/>
  <c r="G6" i="3"/>
  <c r="B13" i="3"/>
  <c r="B15" i="3" s="1"/>
  <c r="I4" i="3"/>
  <c r="G8" i="3"/>
  <c r="H6" i="3"/>
  <c r="L25" i="2" a="1"/>
  <c r="L25" i="2" l="1"/>
  <c r="L26" i="2" s="1"/>
  <c r="L2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 DEGUISNE</author>
    <author>Microsoft Office User</author>
  </authors>
  <commentList>
    <comment ref="A14" authorId="0" shapeId="0" xr:uid="{00000000-0006-0000-0000-000001000000}">
      <text>
        <r>
          <rPr>
            <b/>
            <sz val="8"/>
            <color rgb="FF000000"/>
            <rFont val="Tahoma"/>
            <family val="2"/>
          </rPr>
          <t>Date du début de déplacement</t>
        </r>
      </text>
    </comment>
    <comment ref="B14" authorId="1" shapeId="0" xr:uid="{00000000-0006-0000-0000-000002000000}">
      <text>
        <r>
          <rPr>
            <sz val="10"/>
            <color rgb="FF000000"/>
            <rFont val="Tahoma"/>
            <family val="2"/>
          </rPr>
          <t>Ne pas oublier de mettre le départ et la destination</t>
        </r>
      </text>
    </comment>
    <comment ref="E14" authorId="0" shapeId="0" xr:uid="{00000000-0006-0000-0000-000003000000}">
      <text>
        <r>
          <rPr>
            <b/>
            <sz val="8"/>
            <color rgb="FF000000"/>
            <rFont val="Tahoma"/>
            <family val="2"/>
          </rPr>
          <t>Nombre de km parcourus A/R</t>
        </r>
      </text>
    </comment>
    <comment ref="B18" authorId="1" shapeId="0" xr:uid="{00000000-0006-0000-0000-000004000000}">
      <text>
        <r>
          <rPr>
            <sz val="10"/>
            <color rgb="FF000000"/>
            <rFont val="Tahoma"/>
            <family val="2"/>
          </rPr>
          <t>Vous pouvez ajouter le prix du timbre pour l'envoi de la fiche et des justificatifs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<sst xmlns="http://schemas.openxmlformats.org/spreadsheetml/2006/main" count="68" uniqueCount="51">
  <si>
    <t>TOTAL</t>
  </si>
  <si>
    <t>Commissions :</t>
  </si>
  <si>
    <t>Comité :</t>
  </si>
  <si>
    <t>Date</t>
  </si>
  <si>
    <t>Description</t>
  </si>
  <si>
    <t>Km parcourus</t>
  </si>
  <si>
    <t>Péages</t>
  </si>
  <si>
    <t>Train</t>
  </si>
  <si>
    <t>Parking</t>
  </si>
  <si>
    <t>Restaurant</t>
  </si>
  <si>
    <t>Divers</t>
  </si>
  <si>
    <t xml:space="preserve">Sous-total  </t>
  </si>
  <si>
    <t>Avances</t>
  </si>
  <si>
    <t>Voiture</t>
  </si>
  <si>
    <t>Hôtel</t>
  </si>
  <si>
    <t>Date et signature :</t>
  </si>
  <si>
    <t>TOTAL DES KMS PARCOURUS</t>
  </si>
  <si>
    <t>NON</t>
  </si>
  <si>
    <t>3 CV et moins</t>
  </si>
  <si>
    <t>4 CV</t>
  </si>
  <si>
    <t>5 CV</t>
  </si>
  <si>
    <t>6 CV</t>
  </si>
  <si>
    <t>7 CV et plus</t>
  </si>
  <si>
    <t>Moto</t>
  </si>
  <si>
    <t>Type véhicule</t>
  </si>
  <si>
    <t>1 ou 2 CV</t>
  </si>
  <si>
    <t>3 CV</t>
  </si>
  <si>
    <t>Plus de 5 CV</t>
  </si>
  <si>
    <t>Fiche d'abandon de frais 2022</t>
  </si>
  <si>
    <t>Puissance</t>
  </si>
  <si>
    <t>Ligne</t>
  </si>
  <si>
    <t>Colonne</t>
  </si>
  <si>
    <t>Total Kms</t>
  </si>
  <si>
    <t>Nom et Prénom :</t>
  </si>
  <si>
    <t>Adresse :</t>
  </si>
  <si>
    <t>Objet :</t>
  </si>
  <si>
    <t>Mél :</t>
  </si>
  <si>
    <t>Type véhicule :</t>
  </si>
  <si>
    <t>Puissance fiscale :</t>
  </si>
  <si>
    <t>Véhicule électrique :</t>
  </si>
  <si>
    <t>Je soussigné</t>
  </si>
  <si>
    <t xml:space="preserve">                      certifie renoncer au remboursement des frais ci-dessus et les laisser à l'association en tant que don. </t>
  </si>
  <si>
    <t>Instruction fiscale 5B-11_01</t>
  </si>
  <si>
    <t>Cadres réservés au Comité départemental</t>
  </si>
  <si>
    <t>Club Subaquatique Vaureen</t>
  </si>
  <si>
    <t>17 chemin la borio</t>
  </si>
  <si>
    <t>81500  LABASTIDE ST GEORGES</t>
  </si>
  <si>
    <t>Téléphone: 06.32.88.78.89</t>
  </si>
  <si>
    <r>
      <t xml:space="preserve">E-Mail  </t>
    </r>
    <r>
      <rPr>
        <sz val="11"/>
        <color theme="1"/>
        <rFont val="Calibri"/>
        <family val="2"/>
        <scheme val="minor"/>
      </rPr>
      <t>:  jeanlouis.faletti</t>
    </r>
    <r>
      <rPr>
        <sz val="10"/>
        <rFont val="Arial"/>
        <family val="2"/>
      </rPr>
      <t>@wanadoo.fr</t>
    </r>
  </si>
  <si>
    <t>Tél :</t>
  </si>
  <si>
    <t xml:space="preserve"> A la fin de l'année fiscale, entre le 1er février de l'année de déclaration des revenus ( ex 1er janvier 2023 pour déclaration impôts 2022)  et au plus tard le 31 mars  ,  envoyer par email la ou les fiches d'abandon de frais  ainsi q'une copie la carte grise du véhicule , pour faire établir le CERFA N° 11580*03  par le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</si>
</sst>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\ &quot;F&quot;_-;\-* #,##0\ &quot;F&quot;_-;_-* &quot;-&quot;\ &quot;F&quot;_-;_-@_-"/>
    <numFmt numFmtId="167" formatCode="_-* #,##0.00\ &quot;F&quot;_-;\-* #,##0.00\ &quot;F&quot;_-;_-* &quot;-&quot;??\ &quot;F&quot;_-;_-@_-"/>
    <numFmt numFmtId="168" formatCode="#,##0.00\ [$€-1]"/>
    <numFmt numFmtId="169" formatCode="#,##0&quot; km&quot;"/>
  </numFmts>
  <fonts count="4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20"/>
      <name val="Arial"/>
      <family val="2"/>
    </font>
    <font>
      <b/>
      <sz val="10"/>
      <name val="Arial"/>
      <family val="2"/>
    </font>
    <font>
      <b/>
      <sz val="10"/>
      <color indexed="10"/>
      <name val="System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u/>
      <sz val="12"/>
      <name val="Arial"/>
      <family val="2"/>
    </font>
    <font>
      <b/>
      <i/>
      <sz val="11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12"/>
      <color rgb="FF0070C0"/>
      <name val="Arial"/>
      <family val="2"/>
    </font>
    <font>
      <b/>
      <sz val="8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70C0"/>
      <name val="Arial"/>
      <family val="2"/>
    </font>
    <font>
      <b/>
      <sz val="11"/>
      <color theme="1"/>
      <name val="Calibri"/>
      <family val="2"/>
      <scheme val="minor"/>
    </font>
    <font>
      <b/>
      <i/>
      <sz val="18"/>
      <color rgb="FF000000"/>
      <name val="Arial"/>
      <family val="2"/>
    </font>
    <font>
      <b/>
      <i/>
      <u/>
      <sz val="12"/>
      <name val="Arial"/>
      <family val="2"/>
    </font>
    <font>
      <i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8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12"/>
      </bottom>
      <diagonal/>
    </border>
    <border>
      <left/>
      <right/>
      <top style="thick">
        <color indexed="48"/>
      </top>
      <bottom/>
      <diagonal/>
    </border>
    <border>
      <left/>
      <right/>
      <top/>
      <bottom style="thin">
        <color indexed="3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2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/>
      <diagonal/>
    </border>
    <border>
      <left/>
      <right style="thin">
        <color indexed="12"/>
      </right>
      <top/>
      <bottom style="thin">
        <color indexed="1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2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32"/>
      </top>
      <bottom/>
      <diagonal/>
    </border>
  </borders>
  <cellStyleXfs count="5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20" borderId="1" applyNumberFormat="0" applyAlignment="0" applyProtection="0"/>
    <xf numFmtId="0" fontId="5" fillId="0" borderId="2" applyNumberFormat="0" applyFill="0" applyAlignment="0" applyProtection="0"/>
    <xf numFmtId="0" fontId="6" fillId="21" borderId="3" applyNumberFormat="0" applyFont="0" applyAlignment="0" applyProtection="0"/>
    <xf numFmtId="0" fontId="7" fillId="7" borderId="1" applyNumberFormat="0" applyAlignment="0" applyProtection="0"/>
    <xf numFmtId="164" fontId="6" fillId="0" borderId="0" applyFont="0" applyFill="0" applyBorder="0" applyAlignment="0" applyProtection="0"/>
    <xf numFmtId="0" fontId="8" fillId="3" borderId="0" applyNumberFormat="0" applyBorder="0" applyAlignment="0" applyProtection="0"/>
    <xf numFmtId="0" fontId="30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6" fillId="0" borderId="0" applyNumberFormat="0" applyFont="0" applyFill="0" applyBorder="0" applyAlignment="0" applyProtection="0"/>
    <xf numFmtId="0" fontId="9" fillId="22" borderId="0" applyNumberFormat="0" applyBorder="0" applyAlignment="0" applyProtection="0"/>
    <xf numFmtId="0" fontId="6" fillId="0" borderId="0"/>
    <xf numFmtId="0" fontId="1" fillId="0" borderId="0"/>
    <xf numFmtId="0" fontId="31" fillId="0" borderId="0"/>
    <xf numFmtId="0" fontId="1" fillId="0" borderId="0"/>
    <xf numFmtId="0" fontId="29" fillId="0" borderId="0"/>
    <xf numFmtId="0" fontId="6" fillId="0" borderId="0"/>
    <xf numFmtId="0" fontId="6" fillId="23" borderId="0"/>
    <xf numFmtId="0" fontId="10" fillId="4" borderId="0" applyNumberFormat="0" applyBorder="0" applyAlignment="0" applyProtection="0"/>
    <xf numFmtId="0" fontId="11" fillId="20" borderId="4" applyNumberFormat="0" applyAlignment="0" applyProtection="0"/>
    <xf numFmtId="0" fontId="6" fillId="23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24" borderId="9" applyNumberFormat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29" fillId="0" borderId="0" applyFont="0" applyFill="0" applyBorder="0" applyAlignment="0" applyProtection="0"/>
  </cellStyleXfs>
  <cellXfs count="116">
    <xf numFmtId="0" fontId="0" fillId="0" borderId="0" xfId="0"/>
    <xf numFmtId="0" fontId="19" fillId="0" borderId="13" xfId="44" applyFont="1" applyFill="1" applyBorder="1" applyAlignment="1">
      <alignment horizontal="center" vertical="center" wrapText="1"/>
    </xf>
    <xf numFmtId="0" fontId="19" fillId="0" borderId="14" xfId="44" applyFont="1" applyFill="1" applyBorder="1" applyAlignment="1">
      <alignment horizontal="center" vertical="center" wrapText="1"/>
    </xf>
    <xf numFmtId="0" fontId="19" fillId="0" borderId="15" xfId="44" applyFont="1" applyFill="1" applyBorder="1" applyAlignment="1">
      <alignment horizontal="center" vertical="center" wrapText="1"/>
    </xf>
    <xf numFmtId="14" fontId="6" fillId="0" borderId="16" xfId="44" applyNumberFormat="1" applyFill="1" applyBorder="1" applyAlignment="1" applyProtection="1">
      <alignment horizontal="center" vertical="center" wrapText="1"/>
      <protection locked="0"/>
    </xf>
    <xf numFmtId="169" fontId="6" fillId="0" borderId="16" xfId="44" applyNumberFormat="1" applyFill="1" applyBorder="1" applyAlignment="1" applyProtection="1">
      <alignment horizontal="right" vertical="center" wrapText="1"/>
      <protection locked="0"/>
    </xf>
    <xf numFmtId="168" fontId="6" fillId="0" borderId="16" xfId="44" applyNumberFormat="1" applyFill="1" applyBorder="1" applyAlignment="1" applyProtection="1">
      <alignment horizontal="center" vertical="center" wrapText="1"/>
      <protection locked="0"/>
    </xf>
    <xf numFmtId="169" fontId="6" fillId="0" borderId="17" xfId="44" applyNumberFormat="1" applyFill="1" applyBorder="1" applyAlignment="1" applyProtection="1">
      <alignment horizontal="right" vertical="center" wrapText="1"/>
      <protection locked="0"/>
    </xf>
    <xf numFmtId="168" fontId="6" fillId="0" borderId="17" xfId="44" applyNumberFormat="1" applyFill="1" applyBorder="1" applyAlignment="1" applyProtection="1">
      <alignment horizontal="center" vertical="center" wrapText="1"/>
      <protection locked="0"/>
    </xf>
    <xf numFmtId="14" fontId="6" fillId="0" borderId="17" xfId="44" applyNumberFormat="1" applyFill="1" applyBorder="1" applyAlignment="1" applyProtection="1">
      <alignment horizontal="center" vertical="center" wrapText="1"/>
      <protection locked="0"/>
    </xf>
    <xf numFmtId="168" fontId="19" fillId="25" borderId="19" xfId="44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44" applyFill="1" applyAlignment="1">
      <alignment vertical="center"/>
    </xf>
    <xf numFmtId="0" fontId="18" fillId="0" borderId="0" xfId="44" applyFont="1" applyFill="1" applyAlignment="1">
      <alignment vertical="center"/>
    </xf>
    <xf numFmtId="0" fontId="19" fillId="0" borderId="0" xfId="44" quotePrefix="1" applyFont="1" applyFill="1" applyAlignment="1">
      <alignment horizontal="right" vertical="center"/>
    </xf>
    <xf numFmtId="1" fontId="20" fillId="0" borderId="0" xfId="44" applyNumberFormat="1" applyFont="1" applyFill="1" applyAlignment="1" applyProtection="1">
      <alignment vertical="center"/>
      <protection locked="0"/>
    </xf>
    <xf numFmtId="0" fontId="6" fillId="0" borderId="10" xfId="44" applyFill="1" applyBorder="1" applyAlignment="1">
      <alignment vertical="center"/>
    </xf>
    <xf numFmtId="0" fontId="6" fillId="0" borderId="11" xfId="44" applyFill="1" applyBorder="1" applyAlignment="1">
      <alignment vertical="center"/>
    </xf>
    <xf numFmtId="0" fontId="21" fillId="0" borderId="11" xfId="44" applyFont="1" applyFill="1" applyBorder="1" applyAlignment="1">
      <alignment vertical="center"/>
    </xf>
    <xf numFmtId="0" fontId="21" fillId="0" borderId="0" xfId="44" applyFont="1" applyFill="1" applyAlignment="1">
      <alignment vertical="center"/>
    </xf>
    <xf numFmtId="0" fontId="6" fillId="0" borderId="18" xfId="44" applyFill="1" applyBorder="1" applyAlignment="1" applyProtection="1">
      <alignment horizontal="left" vertical="center" wrapText="1"/>
      <protection locked="0"/>
    </xf>
    <xf numFmtId="0" fontId="6" fillId="0" borderId="0" xfId="44" applyFill="1" applyAlignment="1">
      <alignment horizontal="left" vertical="center"/>
    </xf>
    <xf numFmtId="0" fontId="6" fillId="0" borderId="0" xfId="44" applyFill="1" applyAlignment="1">
      <alignment horizontal="right" vertical="center"/>
    </xf>
    <xf numFmtId="0" fontId="6" fillId="0" borderId="22" xfId="44" applyFill="1" applyBorder="1" applyAlignment="1">
      <alignment horizontal="right" vertical="center"/>
    </xf>
    <xf numFmtId="0" fontId="6" fillId="0" borderId="22" xfId="44" applyFill="1" applyBorder="1" applyAlignment="1" applyProtection="1">
      <alignment vertical="center"/>
      <protection locked="0"/>
    </xf>
    <xf numFmtId="0" fontId="6" fillId="0" borderId="22" xfId="44" applyFill="1" applyBorder="1" applyAlignment="1">
      <alignment vertical="center"/>
    </xf>
    <xf numFmtId="0" fontId="21" fillId="0" borderId="27" xfId="44" applyFont="1" applyFill="1" applyBorder="1" applyAlignment="1" applyProtection="1">
      <alignment vertical="center"/>
      <protection locked="0"/>
    </xf>
    <xf numFmtId="1" fontId="6" fillId="0" borderId="0" xfId="44" applyNumberFormat="1" applyFill="1" applyAlignment="1" applyProtection="1">
      <alignment vertical="center"/>
      <protection hidden="1"/>
    </xf>
    <xf numFmtId="14" fontId="32" fillId="0" borderId="17" xfId="0" applyNumberFormat="1" applyFont="1" applyBorder="1" applyAlignment="1" applyProtection="1">
      <alignment horizontal="center" vertical="center" wrapText="1"/>
      <protection locked="0"/>
    </xf>
    <xf numFmtId="169" fontId="6" fillId="0" borderId="17" xfId="44" applyNumberFormat="1" applyFill="1" applyBorder="1" applyAlignment="1" applyProtection="1">
      <alignment vertical="center"/>
      <protection locked="0"/>
    </xf>
    <xf numFmtId="0" fontId="6" fillId="0" borderId="0" xfId="44" quotePrefix="1" applyFill="1" applyAlignment="1">
      <alignment horizontal="right" vertical="center"/>
    </xf>
    <xf numFmtId="168" fontId="22" fillId="25" borderId="20" xfId="36" applyNumberFormat="1" applyFont="1" applyFill="1" applyBorder="1" applyAlignment="1" applyProtection="1">
      <alignment horizontal="right" vertical="center"/>
    </xf>
    <xf numFmtId="168" fontId="22" fillId="25" borderId="21" xfId="36" applyNumberFormat="1" applyFont="1" applyFill="1" applyBorder="1" applyAlignment="1" applyProtection="1">
      <alignment horizontal="right" vertical="center"/>
    </xf>
    <xf numFmtId="0" fontId="19" fillId="0" borderId="0" xfId="44" applyFont="1" applyFill="1" applyAlignment="1">
      <alignment horizontal="right" vertical="center"/>
    </xf>
    <xf numFmtId="168" fontId="23" fillId="25" borderId="21" xfId="36" applyNumberFormat="1" applyFont="1" applyFill="1" applyBorder="1" applyAlignment="1" applyProtection="1">
      <alignment horizontal="right" vertical="center"/>
    </xf>
    <xf numFmtId="0" fontId="24" fillId="0" borderId="0" xfId="44" applyFont="1" applyFill="1" applyAlignment="1">
      <alignment vertical="center"/>
    </xf>
    <xf numFmtId="0" fontId="6" fillId="0" borderId="0" xfId="44" applyFill="1" applyAlignment="1" applyProtection="1">
      <alignment vertical="center"/>
      <protection locked="0"/>
    </xf>
    <xf numFmtId="0" fontId="27" fillId="0" borderId="0" xfId="44" applyFont="1" applyFill="1" applyAlignment="1" applyProtection="1">
      <alignment horizontal="center" vertical="center"/>
      <protection locked="0"/>
    </xf>
    <xf numFmtId="168" fontId="6" fillId="0" borderId="0" xfId="44" applyNumberFormat="1" applyFill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44" applyFill="1" applyAlignment="1">
      <alignment vertical="center" wrapText="1"/>
    </xf>
    <xf numFmtId="0" fontId="19" fillId="0" borderId="18" xfId="44" applyFont="1" applyFill="1" applyBorder="1" applyAlignment="1">
      <alignment horizontal="right" vertical="center"/>
    </xf>
    <xf numFmtId="0" fontId="19" fillId="0" borderId="23" xfId="44" applyFont="1" applyFill="1" applyBorder="1" applyAlignment="1">
      <alignment horizontal="right" vertical="center"/>
    </xf>
    <xf numFmtId="0" fontId="19" fillId="0" borderId="24" xfId="44" applyFont="1" applyFill="1" applyBorder="1" applyAlignment="1">
      <alignment horizontal="right" vertical="center"/>
    </xf>
    <xf numFmtId="0" fontId="19" fillId="0" borderId="25" xfId="44" applyFont="1" applyFill="1" applyBorder="1" applyAlignment="1">
      <alignment horizontal="right" vertical="center"/>
    </xf>
    <xf numFmtId="0" fontId="6" fillId="0" borderId="18" xfId="44" applyFill="1" applyBorder="1" applyAlignment="1">
      <alignment vertical="center"/>
    </xf>
    <xf numFmtId="0" fontId="6" fillId="0" borderId="0" xfId="44" applyFill="1" applyAlignment="1" applyProtection="1">
      <alignment horizontal="left" vertical="center"/>
      <protection locked="0"/>
    </xf>
    <xf numFmtId="0" fontId="6" fillId="0" borderId="0" xfId="44" applyFill="1" applyAlignment="1" applyProtection="1">
      <alignment horizontal="left" vertical="center" wrapText="1"/>
      <protection locked="0"/>
    </xf>
    <xf numFmtId="0" fontId="37" fillId="0" borderId="0" xfId="44" applyFont="1" applyFill="1" applyAlignment="1" applyProtection="1">
      <alignment vertical="center" wrapText="1"/>
      <protection locked="0"/>
    </xf>
    <xf numFmtId="0" fontId="38" fillId="0" borderId="0" xfId="0" applyFont="1" applyAlignment="1" applyProtection="1">
      <alignment vertical="center" wrapText="1"/>
      <protection locked="0"/>
    </xf>
    <xf numFmtId="0" fontId="37" fillId="0" borderId="0" xfId="44" applyFont="1" applyFill="1" applyAlignment="1" applyProtection="1">
      <alignment horizontal="left" vertical="center"/>
      <protection locked="0"/>
    </xf>
    <xf numFmtId="0" fontId="19" fillId="0" borderId="0" xfId="44" applyFont="1" applyFill="1" applyAlignment="1" applyProtection="1">
      <alignment horizontal="left" vertical="center"/>
      <protection locked="0"/>
    </xf>
    <xf numFmtId="0" fontId="19" fillId="0" borderId="18" xfId="44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164" fontId="0" fillId="0" borderId="0" xfId="57" applyFont="1" applyAlignment="1">
      <alignment horizontal="center" vertical="center"/>
    </xf>
    <xf numFmtId="0" fontId="6" fillId="0" borderId="0" xfId="44" applyFill="1" applyAlignment="1" applyProtection="1">
      <alignment vertical="center" wrapText="1"/>
      <protection locked="0"/>
    </xf>
    <xf numFmtId="0" fontId="26" fillId="0" borderId="0" xfId="44" applyFont="1" applyFill="1" applyAlignment="1">
      <alignment horizontal="center" vertical="center"/>
    </xf>
    <xf numFmtId="0" fontId="37" fillId="27" borderId="26" xfId="44" applyFont="1" applyFill="1" applyBorder="1" applyAlignment="1" applyProtection="1">
      <alignment horizontal="left" vertical="center" wrapText="1"/>
      <protection locked="0"/>
    </xf>
    <xf numFmtId="0" fontId="37" fillId="27" borderId="37" xfId="44" applyFont="1" applyFill="1" applyBorder="1" applyAlignment="1" applyProtection="1">
      <alignment horizontal="left" vertical="center" wrapText="1"/>
      <protection locked="0"/>
    </xf>
    <xf numFmtId="0" fontId="37" fillId="27" borderId="37" xfId="44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6" fillId="0" borderId="0" xfId="44" applyFont="1" applyFill="1" applyAlignment="1">
      <alignment vertical="center"/>
    </xf>
    <xf numFmtId="0" fontId="26" fillId="0" borderId="12" xfId="44" applyFont="1" applyFill="1" applyBorder="1" applyAlignment="1">
      <alignment vertical="center"/>
    </xf>
    <xf numFmtId="0" fontId="28" fillId="0" borderId="41" xfId="44" applyFont="1" applyFill="1" applyBorder="1" applyAlignment="1">
      <alignment horizontal="center" vertical="center"/>
    </xf>
    <xf numFmtId="0" fontId="28" fillId="0" borderId="42" xfId="44" applyFont="1" applyFill="1" applyBorder="1" applyAlignment="1">
      <alignment vertical="center"/>
    </xf>
    <xf numFmtId="0" fontId="40" fillId="0" borderId="42" xfId="44" applyFont="1" applyFill="1" applyBorder="1" applyAlignment="1">
      <alignment vertical="top"/>
    </xf>
    <xf numFmtId="0" fontId="28" fillId="0" borderId="42" xfId="44" applyFont="1" applyFill="1" applyBorder="1" applyAlignment="1">
      <alignment horizontal="left" vertical="center"/>
    </xf>
    <xf numFmtId="0" fontId="41" fillId="0" borderId="42" xfId="0" applyFont="1" applyBorder="1"/>
    <xf numFmtId="0" fontId="28" fillId="0" borderId="28" xfId="44" applyFont="1" applyFill="1" applyBorder="1" applyAlignment="1">
      <alignment vertical="center"/>
    </xf>
    <xf numFmtId="0" fontId="6" fillId="0" borderId="29" xfId="44" applyFill="1" applyBorder="1" applyAlignment="1">
      <alignment vertical="center"/>
    </xf>
    <xf numFmtId="0" fontId="25" fillId="0" borderId="0" xfId="44" applyFont="1" applyFill="1" applyAlignment="1">
      <alignment vertical="top"/>
    </xf>
    <xf numFmtId="0" fontId="6" fillId="0" borderId="30" xfId="44" applyFill="1" applyBorder="1" applyAlignment="1">
      <alignment vertical="center"/>
    </xf>
    <xf numFmtId="0" fontId="25" fillId="0" borderId="29" xfId="44" applyFont="1" applyFill="1" applyBorder="1" applyAlignment="1">
      <alignment vertical="top"/>
    </xf>
    <xf numFmtId="0" fontId="25" fillId="0" borderId="0" xfId="44" applyFont="1" applyFill="1" applyAlignment="1" applyProtection="1">
      <alignment vertical="center"/>
      <protection locked="0"/>
    </xf>
    <xf numFmtId="14" fontId="25" fillId="0" borderId="0" xfId="44" applyNumberFormat="1" applyFont="1" applyFill="1" applyAlignment="1" applyProtection="1">
      <alignment vertical="center"/>
      <protection locked="0"/>
    </xf>
    <xf numFmtId="0" fontId="25" fillId="0" borderId="0" xfId="44" applyFont="1" applyFill="1" applyAlignment="1">
      <alignment vertical="center"/>
    </xf>
    <xf numFmtId="14" fontId="34" fillId="0" borderId="31" xfId="44" applyNumberFormat="1" applyFont="1" applyFill="1" applyBorder="1" applyAlignment="1" applyProtection="1">
      <alignment vertical="center"/>
      <protection locked="0"/>
    </xf>
    <xf numFmtId="0" fontId="25" fillId="0" borderId="32" xfId="44" applyFont="1" applyFill="1" applyBorder="1" applyAlignment="1" applyProtection="1">
      <alignment vertical="center"/>
      <protection locked="0"/>
    </xf>
    <xf numFmtId="0" fontId="25" fillId="0" borderId="32" xfId="44" applyFont="1" applyFill="1" applyBorder="1" applyAlignment="1">
      <alignment vertical="center"/>
    </xf>
    <xf numFmtId="0" fontId="6" fillId="0" borderId="32" xfId="44" applyFill="1" applyBorder="1" applyAlignment="1">
      <alignment vertical="center"/>
    </xf>
    <xf numFmtId="0" fontId="42" fillId="0" borderId="32" xfId="44" applyFont="1" applyFill="1" applyBorder="1" applyAlignment="1">
      <alignment vertical="center"/>
    </xf>
    <xf numFmtId="0" fontId="28" fillId="0" borderId="33" xfId="44" applyFont="1" applyFill="1" applyBorder="1" applyAlignment="1">
      <alignment vertical="center"/>
    </xf>
    <xf numFmtId="0" fontId="19" fillId="0" borderId="0" xfId="44" applyFont="1" applyFill="1" applyAlignment="1" applyProtection="1">
      <alignment vertical="center" wrapText="1"/>
      <protection locked="0"/>
    </xf>
    <xf numFmtId="0" fontId="6" fillId="0" borderId="34" xfId="44" applyFill="1" applyBorder="1" applyAlignment="1" applyProtection="1">
      <alignment horizontal="left" vertical="center"/>
      <protection locked="0"/>
    </xf>
    <xf numFmtId="0" fontId="6" fillId="0" borderId="35" xfId="44" applyFill="1" applyBorder="1" applyAlignment="1" applyProtection="1">
      <alignment horizontal="left" vertical="center"/>
      <protection locked="0"/>
    </xf>
    <xf numFmtId="0" fontId="6" fillId="0" borderId="36" xfId="44" applyFill="1" applyBorder="1" applyAlignment="1" applyProtection="1">
      <alignment horizontal="left" vertical="center"/>
      <protection locked="0"/>
    </xf>
    <xf numFmtId="0" fontId="33" fillId="0" borderId="22" xfId="44" applyFont="1" applyFill="1" applyBorder="1" applyAlignment="1" applyProtection="1">
      <alignment horizontal="left" vertical="center" wrapText="1" shrinkToFit="1"/>
      <protection locked="0"/>
    </xf>
    <xf numFmtId="0" fontId="0" fillId="0" borderId="22" xfId="0" applyBorder="1" applyAlignment="1" applyProtection="1">
      <alignment horizontal="left" vertical="center" wrapText="1" shrinkToFit="1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27" fillId="0" borderId="42" xfId="44" applyFont="1" applyFill="1" applyBorder="1" applyAlignment="1">
      <alignment horizontal="left" vertical="center" wrapText="1"/>
    </xf>
    <xf numFmtId="0" fontId="43" fillId="0" borderId="42" xfId="0" applyFont="1" applyBorder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44" fillId="0" borderId="43" xfId="44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Alignment="1" applyProtection="1">
      <alignment horizontal="center" vertical="center" wrapText="1"/>
      <protection locked="0"/>
    </xf>
    <xf numFmtId="0" fontId="6" fillId="0" borderId="34" xfId="44" applyFill="1" applyBorder="1" applyAlignment="1" applyProtection="1">
      <alignment horizontal="center" vertical="center"/>
      <protection locked="0"/>
    </xf>
    <xf numFmtId="0" fontId="6" fillId="0" borderId="35" xfId="44" applyFill="1" applyBorder="1" applyAlignment="1" applyProtection="1">
      <alignment horizontal="center" vertical="center"/>
      <protection locked="0"/>
    </xf>
    <xf numFmtId="0" fontId="6" fillId="0" borderId="36" xfId="44" applyFill="1" applyBorder="1" applyAlignment="1" applyProtection="1">
      <alignment horizontal="center" vertical="center"/>
      <protection locked="0"/>
    </xf>
    <xf numFmtId="0" fontId="6" fillId="0" borderId="34" xfId="44" applyFill="1" applyBorder="1" applyAlignment="1" applyProtection="1">
      <alignment horizontal="right" vertical="center"/>
      <protection locked="0"/>
    </xf>
    <xf numFmtId="0" fontId="6" fillId="0" borderId="35" xfId="44" applyFill="1" applyBorder="1" applyAlignment="1" applyProtection="1">
      <alignment horizontal="right" vertical="center"/>
      <protection locked="0"/>
    </xf>
    <xf numFmtId="0" fontId="6" fillId="0" borderId="36" xfId="44" applyFill="1" applyBorder="1" applyAlignment="1" applyProtection="1">
      <alignment horizontal="right" vertical="center"/>
      <protection locked="0"/>
    </xf>
    <xf numFmtId="0" fontId="6" fillId="0" borderId="17" xfId="44" applyFill="1" applyBorder="1" applyAlignment="1" applyProtection="1">
      <alignment horizontal="left" vertical="center"/>
      <protection locked="0"/>
    </xf>
    <xf numFmtId="0" fontId="39" fillId="0" borderId="0" xfId="0" applyFont="1" applyAlignment="1">
      <alignment horizontal="right" vertical="center" readingOrder="1"/>
    </xf>
    <xf numFmtId="0" fontId="33" fillId="0" borderId="18" xfId="44" applyFont="1" applyFill="1" applyBorder="1" applyAlignment="1" applyProtection="1">
      <alignment horizontal="left" vertical="center" shrinkToFit="1"/>
      <protection locked="0"/>
    </xf>
    <xf numFmtId="0" fontId="0" fillId="0" borderId="18" xfId="0" applyBorder="1" applyAlignment="1" applyProtection="1">
      <alignment vertical="center" shrinkToFit="1"/>
      <protection locked="0"/>
    </xf>
    <xf numFmtId="0" fontId="33" fillId="0" borderId="0" xfId="44" applyFont="1" applyFill="1" applyAlignment="1" applyProtection="1">
      <alignment horizontal="left" vertical="center" wrapText="1" shrinkToFit="1"/>
      <protection locked="0"/>
    </xf>
    <xf numFmtId="0" fontId="0" fillId="0" borderId="0" xfId="0" applyAlignment="1" applyProtection="1">
      <alignment horizontal="left" vertical="center" wrapText="1" shrinkToFit="1"/>
      <protection locked="0"/>
    </xf>
    <xf numFmtId="0" fontId="30" fillId="0" borderId="18" xfId="32" applyFill="1" applyBorder="1" applyAlignment="1" applyProtection="1">
      <alignment horizontal="left" vertical="center" wrapText="1"/>
      <protection locked="0"/>
    </xf>
    <xf numFmtId="0" fontId="38" fillId="0" borderId="18" xfId="0" applyFont="1" applyBorder="1" applyAlignment="1" applyProtection="1">
      <alignment horizontal="left" vertical="center" wrapText="1"/>
      <protection locked="0"/>
    </xf>
    <xf numFmtId="0" fontId="19" fillId="0" borderId="38" xfId="44" applyFont="1" applyFill="1" applyBorder="1" applyAlignment="1">
      <alignment horizontal="center" vertical="center" wrapText="1"/>
    </xf>
    <xf numFmtId="0" fontId="19" fillId="0" borderId="39" xfId="44" applyFont="1" applyFill="1" applyBorder="1" applyAlignment="1">
      <alignment horizontal="center" vertical="center" wrapText="1"/>
    </xf>
    <xf numFmtId="0" fontId="19" fillId="0" borderId="40" xfId="44" applyFont="1" applyFill="1" applyBorder="1" applyAlignment="1">
      <alignment horizontal="center" vertical="center" wrapText="1"/>
    </xf>
    <xf numFmtId="0" fontId="38" fillId="26" borderId="0" xfId="0" applyFont="1" applyFill="1" applyAlignment="1">
      <alignment horizontal="center" vertical="center"/>
    </xf>
  </cellXfs>
  <cellStyles count="58">
    <cellStyle name="20 % - Accent1 2" xfId="1" xr:uid="{00000000-0005-0000-0000-000000000000}"/>
    <cellStyle name="20 % - Accent2 2" xfId="2" xr:uid="{00000000-0005-0000-0000-000001000000}"/>
    <cellStyle name="20 % - Accent3 2" xfId="3" xr:uid="{00000000-0005-0000-0000-000002000000}"/>
    <cellStyle name="20 % - Accent4 2" xfId="4" xr:uid="{00000000-0005-0000-0000-000003000000}"/>
    <cellStyle name="20 % - Accent5 2" xfId="5" xr:uid="{00000000-0005-0000-0000-000004000000}"/>
    <cellStyle name="20 % - Accent6 2" xfId="6" xr:uid="{00000000-0005-0000-0000-000005000000}"/>
    <cellStyle name="40 % - Accent1 2" xfId="7" xr:uid="{00000000-0005-0000-0000-000006000000}"/>
    <cellStyle name="40 % - Accent2 2" xfId="8" xr:uid="{00000000-0005-0000-0000-000007000000}"/>
    <cellStyle name="40 % - Accent3 2" xfId="9" xr:uid="{00000000-0005-0000-0000-000008000000}"/>
    <cellStyle name="40 % - Accent4 2" xfId="10" xr:uid="{00000000-0005-0000-0000-000009000000}"/>
    <cellStyle name="40 % - Accent5 2" xfId="11" xr:uid="{00000000-0005-0000-0000-00000A000000}"/>
    <cellStyle name="40 % - Accent6 2" xfId="12" xr:uid="{00000000-0005-0000-0000-00000B000000}"/>
    <cellStyle name="60 % - Accent1 2" xfId="13" xr:uid="{00000000-0005-0000-0000-00000C000000}"/>
    <cellStyle name="60 % - Accent2 2" xfId="14" xr:uid="{00000000-0005-0000-0000-00000D000000}"/>
    <cellStyle name="60 % - Accent3 2" xfId="15" xr:uid="{00000000-0005-0000-0000-00000E000000}"/>
    <cellStyle name="60 % - Accent4 2" xfId="16" xr:uid="{00000000-0005-0000-0000-00000F000000}"/>
    <cellStyle name="60 % - Accent5 2" xfId="17" xr:uid="{00000000-0005-0000-0000-000010000000}"/>
    <cellStyle name="60 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Avertissement 2" xfId="25" xr:uid="{00000000-0005-0000-0000-000018000000}"/>
    <cellStyle name="Calcul 2" xfId="26" xr:uid="{00000000-0005-0000-0000-000019000000}"/>
    <cellStyle name="Cellule liée 2" xfId="27" xr:uid="{00000000-0005-0000-0000-00001A000000}"/>
    <cellStyle name="Commentaire 2" xfId="28" xr:uid="{00000000-0005-0000-0000-00001B000000}"/>
    <cellStyle name="Entrée 2" xfId="29" xr:uid="{00000000-0005-0000-0000-00001C000000}"/>
    <cellStyle name="Euro" xfId="30" xr:uid="{00000000-0005-0000-0000-00001D000000}"/>
    <cellStyle name="Insatisfaisant 2" xfId="31" xr:uid="{00000000-0005-0000-0000-00001E000000}"/>
    <cellStyle name="Lien hypertexte" xfId="32" builtinId="8"/>
    <cellStyle name="Milliers 2" xfId="33" xr:uid="{00000000-0005-0000-0000-000020000000}"/>
    <cellStyle name="Milliers 3" xfId="34" xr:uid="{00000000-0005-0000-0000-000021000000}"/>
    <cellStyle name="Milliers 4" xfId="35" xr:uid="{00000000-0005-0000-0000-000022000000}"/>
    <cellStyle name="Monétaire" xfId="57" builtinId="4"/>
    <cellStyle name="Monétaire 2" xfId="36" xr:uid="{00000000-0005-0000-0000-000023000000}"/>
    <cellStyle name="Neutre 2" xfId="37" xr:uid="{00000000-0005-0000-0000-000024000000}"/>
    <cellStyle name="Normal" xfId="0" builtinId="0"/>
    <cellStyle name="Normal 2" xfId="38" xr:uid="{00000000-0005-0000-0000-000026000000}"/>
    <cellStyle name="Normal 2 2" xfId="39" xr:uid="{00000000-0005-0000-0000-000027000000}"/>
    <cellStyle name="Normal 2 3" xfId="40" xr:uid="{00000000-0005-0000-0000-000028000000}"/>
    <cellStyle name="Normal 3" xfId="41" xr:uid="{00000000-0005-0000-0000-000029000000}"/>
    <cellStyle name="Normal 4" xfId="42" xr:uid="{00000000-0005-0000-0000-00002A000000}"/>
    <cellStyle name="Normal 5" xfId="43" xr:uid="{00000000-0005-0000-0000-00002B000000}"/>
    <cellStyle name="Normal 6" xfId="44" xr:uid="{00000000-0005-0000-0000-00002C000000}"/>
    <cellStyle name="Satisfaisant 2" xfId="45" xr:uid="{00000000-0005-0000-0000-00002D000000}"/>
    <cellStyle name="Sortie 2" xfId="46" xr:uid="{00000000-0005-0000-0000-00002E000000}"/>
    <cellStyle name="Standard_Anpassen der Amortisation" xfId="47" xr:uid="{00000000-0005-0000-0000-00002F000000}"/>
    <cellStyle name="Texte explicatif 2" xfId="48" xr:uid="{00000000-0005-0000-0000-000030000000}"/>
    <cellStyle name="Titre 1 2" xfId="49" xr:uid="{00000000-0005-0000-0000-000031000000}"/>
    <cellStyle name="Titre 2 2" xfId="50" xr:uid="{00000000-0005-0000-0000-000032000000}"/>
    <cellStyle name="Titre 3 2" xfId="51" xr:uid="{00000000-0005-0000-0000-000033000000}"/>
    <cellStyle name="Titre 4 2" xfId="52" xr:uid="{00000000-0005-0000-0000-000034000000}"/>
    <cellStyle name="Total 2" xfId="53" xr:uid="{00000000-0005-0000-0000-000035000000}"/>
    <cellStyle name="Vérification 2" xfId="54" xr:uid="{00000000-0005-0000-0000-000036000000}"/>
    <cellStyle name="Währung [0]_Budget" xfId="55" xr:uid="{00000000-0005-0000-0000-000037000000}"/>
    <cellStyle name="Währung_Budget" xfId="56" xr:uid="{00000000-0005-0000-0000-00003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191770</xdr:colOff>
      <xdr:row>7</xdr:row>
      <xdr:rowOff>0</xdr:rowOff>
    </xdr:from>
    <xdr:to>
      <xdr:col>1</xdr:col>
      <xdr:colOff>447224</xdr:colOff>
      <xdr:row>7</xdr:row>
      <xdr:rowOff>0</xdr:rowOff>
    </xdr:to>
    <xdr:sp macro="" textlink="">
      <xdr:nvSpPr>
        <xdr:cNvPr id="4" name="EXP1">
          <a:extLst>
            <a:ext uri="{FF2B5EF4-FFF2-40B4-BE49-F238E27FC236}">
              <a16:creationId xmlns:a16="http://schemas.microsoft.com/office/drawing/2014/main" id="{69844B7C-05F6-384F-B248-80E034B5C3F7}"/>
            </a:ext>
          </a:extLst>
        </xdr:cNvPr>
        <xdr:cNvSpPr txBox="1">
          <a:spLocks noChangeArrowheads="1"/>
        </xdr:cNvSpPr>
      </xdr:nvSpPr>
      <xdr:spPr bwMode="auto">
        <a:xfrm>
          <a:off x="933450" y="1181100"/>
          <a:ext cx="10287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fr-FR" sz="10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10</xdr:col>
      <xdr:colOff>331470</xdr:colOff>
      <xdr:row>7</xdr:row>
      <xdr:rowOff>0</xdr:rowOff>
    </xdr:from>
    <xdr:to>
      <xdr:col>11</xdr:col>
      <xdr:colOff>209121</xdr:colOff>
      <xdr:row>7</xdr:row>
      <xdr:rowOff>0</xdr:rowOff>
    </xdr:to>
    <xdr:sp macro="" textlink="">
      <xdr:nvSpPr>
        <xdr:cNvPr id="5" name="EXP2">
          <a:extLst>
            <a:ext uri="{FF2B5EF4-FFF2-40B4-BE49-F238E27FC236}">
              <a16:creationId xmlns:a16="http://schemas.microsoft.com/office/drawing/2014/main" id="{662622D6-E003-244C-831A-E54ABA893E67}"/>
            </a:ext>
          </a:extLst>
        </xdr:cNvPr>
        <xdr:cNvSpPr txBox="1">
          <a:spLocks noChangeArrowheads="1"/>
        </xdr:cNvSpPr>
      </xdr:nvSpPr>
      <xdr:spPr bwMode="auto">
        <a:xfrm>
          <a:off x="9867900" y="1181100"/>
          <a:ext cx="6572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Période</a:t>
          </a:r>
        </a:p>
      </xdr:txBody>
    </xdr:sp>
    <xdr:clientData/>
  </xdr:twoCellAnchor>
  <xdr:twoCellAnchor>
    <xdr:from>
      <xdr:col>10</xdr:col>
      <xdr:colOff>74246</xdr:colOff>
      <xdr:row>31</xdr:row>
      <xdr:rowOff>318478</xdr:rowOff>
    </xdr:from>
    <xdr:to>
      <xdr:col>11</xdr:col>
      <xdr:colOff>771769</xdr:colOff>
      <xdr:row>33</xdr:row>
      <xdr:rowOff>97694</xdr:rowOff>
    </xdr:to>
    <xdr:sp macro="" textlink="">
      <xdr:nvSpPr>
        <xdr:cNvPr id="4785" name="EXPB4">
          <a:extLst>
            <a:ext uri="{FF2B5EF4-FFF2-40B4-BE49-F238E27FC236}">
              <a16:creationId xmlns:a16="http://schemas.microsoft.com/office/drawing/2014/main" id="{A0D3381D-A553-584D-82A0-92626AA6CFAA}"/>
            </a:ext>
          </a:extLst>
        </xdr:cNvPr>
        <xdr:cNvSpPr>
          <a:spLocks noChangeArrowheads="1"/>
        </xdr:cNvSpPr>
      </xdr:nvSpPr>
      <xdr:spPr bwMode="auto">
        <a:xfrm>
          <a:off x="10605477" y="7156940"/>
          <a:ext cx="1576754" cy="277446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771769</xdr:colOff>
      <xdr:row>31</xdr:row>
      <xdr:rowOff>107461</xdr:rowOff>
    </xdr:from>
    <xdr:to>
      <xdr:col>11</xdr:col>
      <xdr:colOff>879230</xdr:colOff>
      <xdr:row>31</xdr:row>
      <xdr:rowOff>302846</xdr:rowOff>
    </xdr:to>
    <xdr:sp macro="" textlink="">
      <xdr:nvSpPr>
        <xdr:cNvPr id="13" name="EXP4">
          <a:extLst>
            <a:ext uri="{FF2B5EF4-FFF2-40B4-BE49-F238E27FC236}">
              <a16:creationId xmlns:a16="http://schemas.microsoft.com/office/drawing/2014/main" id="{7B7DF711-A24F-6540-9031-BE3294E606B4}"/>
            </a:ext>
          </a:extLst>
        </xdr:cNvPr>
        <xdr:cNvSpPr txBox="1">
          <a:spLocks noChangeArrowheads="1"/>
        </xdr:cNvSpPr>
      </xdr:nvSpPr>
      <xdr:spPr bwMode="auto">
        <a:xfrm>
          <a:off x="10423769" y="6945923"/>
          <a:ext cx="1865923" cy="19538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Etablissement</a:t>
          </a:r>
          <a:r>
            <a:rPr lang="fr-FR" sz="1000" b="1" i="0" strike="noStrike" baseline="0">
              <a:solidFill>
                <a:srgbClr val="000000"/>
              </a:solidFill>
              <a:latin typeface="Arial"/>
              <a:cs typeface="Arial"/>
            </a:rPr>
            <a:t> du cerfa</a:t>
          </a: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 le </a:t>
          </a:r>
        </a:p>
      </xdr:txBody>
    </xdr:sp>
    <xdr:clientData/>
  </xdr:twoCellAnchor>
  <xdr:twoCellAnchor editAs="oneCell">
    <xdr:from>
      <xdr:col>13</xdr:col>
      <xdr:colOff>0</xdr:colOff>
      <xdr:row>45</xdr:row>
      <xdr:rowOff>0</xdr:rowOff>
    </xdr:from>
    <xdr:to>
      <xdr:col>13</xdr:col>
      <xdr:colOff>304800</xdr:colOff>
      <xdr:row>46</xdr:row>
      <xdr:rowOff>143608</xdr:rowOff>
    </xdr:to>
    <xdr:sp macro="" textlink="">
      <xdr:nvSpPr>
        <xdr:cNvPr id="4787" name="&lt;15748396185dde25421a5da773244217@ffessmpm.fr&gt;">
          <a:extLst>
            <a:ext uri="{FF2B5EF4-FFF2-40B4-BE49-F238E27FC236}">
              <a16:creationId xmlns:a16="http://schemas.microsoft.com/office/drawing/2014/main" id="{DBDF6B86-5330-C047-B300-FBCC02AD97FA}"/>
            </a:ext>
          </a:extLst>
        </xdr:cNvPr>
        <xdr:cNvSpPr>
          <a:spLocks noChangeAspect="1" noChangeArrowheads="1"/>
        </xdr:cNvSpPr>
      </xdr:nvSpPr>
      <xdr:spPr bwMode="auto">
        <a:xfrm>
          <a:off x="12738100" y="94869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304800</xdr:colOff>
      <xdr:row>47</xdr:row>
      <xdr:rowOff>114301</xdr:rowOff>
    </xdr:to>
    <xdr:sp macro="" textlink="">
      <xdr:nvSpPr>
        <xdr:cNvPr id="4788" name="&lt;image003.jpg@01D5A078.58850550&gt;" descr="logo cir mini">
          <a:extLst>
            <a:ext uri="{FF2B5EF4-FFF2-40B4-BE49-F238E27FC236}">
              <a16:creationId xmlns:a16="http://schemas.microsoft.com/office/drawing/2014/main" id="{46910D49-8FE2-5046-9FE6-3732F7E215DB}"/>
            </a:ext>
          </a:extLst>
        </xdr:cNvPr>
        <xdr:cNvSpPr>
          <a:spLocks noChangeAspect="1" noChangeArrowheads="1"/>
        </xdr:cNvSpPr>
      </xdr:nvSpPr>
      <xdr:spPr bwMode="auto">
        <a:xfrm>
          <a:off x="9448800" y="9677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706559</xdr:colOff>
      <xdr:row>4</xdr:row>
      <xdr:rowOff>109416</xdr:rowOff>
    </xdr:to>
    <xdr:pic>
      <xdr:nvPicPr>
        <xdr:cNvPr id="4789" name="Image 5">
          <a:extLst>
            <a:ext uri="{FF2B5EF4-FFF2-40B4-BE49-F238E27FC236}">
              <a16:creationId xmlns:a16="http://schemas.microsoft.com/office/drawing/2014/main" id="{FF289513-5ACC-B14B-87D1-354F23635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40" b="17937"/>
        <a:stretch>
          <a:fillRect/>
        </a:stretch>
      </xdr:blipFill>
      <xdr:spPr bwMode="auto">
        <a:xfrm>
          <a:off x="0" y="0"/>
          <a:ext cx="1776290" cy="1047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19538</xdr:colOff>
      <xdr:row>31</xdr:row>
      <xdr:rowOff>138725</xdr:rowOff>
    </xdr:from>
    <xdr:to>
      <xdr:col>9</xdr:col>
      <xdr:colOff>748323</xdr:colOff>
      <xdr:row>33</xdr:row>
      <xdr:rowOff>113324</xdr:rowOff>
    </xdr:to>
    <xdr:sp macro="" textlink="">
      <xdr:nvSpPr>
        <xdr:cNvPr id="12" name="EXPB4">
          <a:extLst>
            <a:ext uri="{FF2B5EF4-FFF2-40B4-BE49-F238E27FC236}">
              <a16:creationId xmlns:a16="http://schemas.microsoft.com/office/drawing/2014/main" id="{CA000F84-397C-FB40-B057-E6F01D0494D4}"/>
            </a:ext>
          </a:extLst>
        </xdr:cNvPr>
        <xdr:cNvSpPr>
          <a:spLocks noChangeArrowheads="1"/>
        </xdr:cNvSpPr>
      </xdr:nvSpPr>
      <xdr:spPr bwMode="auto">
        <a:xfrm>
          <a:off x="8236438" y="6996725"/>
          <a:ext cx="1846385" cy="469899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87922</xdr:colOff>
      <xdr:row>31</xdr:row>
      <xdr:rowOff>39861</xdr:rowOff>
    </xdr:from>
    <xdr:to>
      <xdr:col>9</xdr:col>
      <xdr:colOff>390769</xdr:colOff>
      <xdr:row>31</xdr:row>
      <xdr:rowOff>318479</xdr:rowOff>
    </xdr:to>
    <xdr:sp macro="" textlink="">
      <xdr:nvSpPr>
        <xdr:cNvPr id="14" name="EXP4">
          <a:extLst>
            <a:ext uri="{FF2B5EF4-FFF2-40B4-BE49-F238E27FC236}">
              <a16:creationId xmlns:a16="http://schemas.microsoft.com/office/drawing/2014/main" id="{404112FA-92D5-3B4E-BAE0-47809255ED97}"/>
            </a:ext>
          </a:extLst>
        </xdr:cNvPr>
        <xdr:cNvSpPr txBox="1">
          <a:spLocks noChangeArrowheads="1"/>
        </xdr:cNvSpPr>
      </xdr:nvSpPr>
      <xdr:spPr bwMode="auto">
        <a:xfrm>
          <a:off x="8304822" y="6897861"/>
          <a:ext cx="1420447" cy="278618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Validation trésorier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7"/>
  <sheetViews>
    <sheetView showGridLines="0" tabSelected="1" zoomScale="130" zoomScaleNormal="130" zoomScaleSheetLayoutView="75" workbookViewId="0">
      <selection activeCell="E4" sqref="E4"/>
    </sheetView>
  </sheetViews>
  <sheetFormatPr baseColWidth="10" defaultColWidth="11.5" defaultRowHeight="13"/>
  <cols>
    <col min="1" max="1" width="16" style="13" customWidth="1"/>
    <col min="2" max="3" width="11.5" style="13"/>
    <col min="4" max="4" width="23.83203125" style="13" customWidth="1"/>
    <col min="5" max="5" width="11" style="13" customWidth="1"/>
    <col min="6" max="6" width="13.33203125" style="13" customWidth="1"/>
    <col min="7" max="7" width="11.5" style="13"/>
    <col min="8" max="8" width="13.1640625" style="13" bestFit="1" customWidth="1"/>
    <col min="9" max="9" width="14.6640625" style="13" customWidth="1"/>
    <col min="10" max="11" width="11.5" style="13"/>
    <col min="12" max="12" width="13.83203125" style="13" customWidth="1"/>
    <col min="13" max="13" width="6.33203125" style="13" customWidth="1"/>
    <col min="14" max="16384" width="11.5" style="13"/>
  </cols>
  <sheetData>
    <row r="1" spans="1:13" ht="25">
      <c r="C1" s="14" t="s">
        <v>44</v>
      </c>
      <c r="L1" s="23" t="str">
        <f ca="1">"Edition du "&amp; TEXT(TODAY(),"jj/mm/aaaa")</f>
        <v>Edition du 20/01/2023</v>
      </c>
    </row>
    <row r="2" spans="1:13">
      <c r="C2" s="13" t="s">
        <v>45</v>
      </c>
      <c r="K2" s="15"/>
      <c r="L2" s="16"/>
    </row>
    <row r="3" spans="1:13">
      <c r="C3" s="13" t="s">
        <v>46</v>
      </c>
    </row>
    <row r="4" spans="1:13" ht="23">
      <c r="C4" s="13" t="s">
        <v>47</v>
      </c>
      <c r="H4" s="105" t="s">
        <v>28</v>
      </c>
      <c r="I4" s="105"/>
      <c r="J4" s="105"/>
      <c r="K4" s="105"/>
      <c r="L4" s="105"/>
    </row>
    <row r="5" spans="1:13" ht="15">
      <c r="C5" s="13" t="s">
        <v>48</v>
      </c>
    </row>
    <row r="6" spans="1:13" ht="14" thickBot="1">
      <c r="A6" s="17"/>
      <c r="B6" s="17"/>
      <c r="C6" s="17"/>
      <c r="D6" s="17"/>
      <c r="E6" s="17"/>
      <c r="L6" s="17"/>
    </row>
    <row r="7" spans="1:13" ht="10" customHeight="1" thickTop="1">
      <c r="F7" s="18"/>
      <c r="G7" s="18"/>
      <c r="H7" s="18"/>
      <c r="I7" s="19"/>
      <c r="J7" s="19"/>
      <c r="K7" s="18"/>
    </row>
    <row r="8" spans="1:13" ht="20" customHeight="1">
      <c r="A8" s="45" t="s">
        <v>33</v>
      </c>
      <c r="B8" s="106"/>
      <c r="C8" s="107"/>
      <c r="D8" s="107"/>
      <c r="E8" s="55" t="s">
        <v>49</v>
      </c>
      <c r="F8" s="21"/>
      <c r="G8" s="44" t="s">
        <v>36</v>
      </c>
      <c r="H8" s="110"/>
      <c r="I8" s="111"/>
      <c r="J8" s="48"/>
      <c r="K8" s="44" t="s">
        <v>37</v>
      </c>
      <c r="L8" s="61" t="s">
        <v>13</v>
      </c>
      <c r="M8" s="22"/>
    </row>
    <row r="9" spans="1:13" ht="20" customHeight="1">
      <c r="A9" s="46" t="s">
        <v>34</v>
      </c>
      <c r="B9" s="108"/>
      <c r="C9" s="109"/>
      <c r="D9" s="109"/>
      <c r="E9" s="49"/>
      <c r="F9" s="50"/>
      <c r="G9" s="34" t="s">
        <v>1</v>
      </c>
      <c r="H9" s="51"/>
      <c r="I9" s="52"/>
      <c r="K9" s="34" t="s">
        <v>38</v>
      </c>
      <c r="L9" s="62" t="s">
        <v>22</v>
      </c>
      <c r="M9" s="22"/>
    </row>
    <row r="10" spans="1:13" ht="20" customHeight="1">
      <c r="A10" s="46"/>
      <c r="B10" s="109"/>
      <c r="C10" s="109"/>
      <c r="D10" s="109"/>
      <c r="E10" s="49"/>
      <c r="F10" s="50"/>
      <c r="G10" s="34" t="s">
        <v>2</v>
      </c>
      <c r="H10" s="53"/>
      <c r="I10" s="54"/>
      <c r="K10" s="34" t="s">
        <v>39</v>
      </c>
      <c r="L10" s="63" t="s">
        <v>17</v>
      </c>
    </row>
    <row r="11" spans="1:13" ht="20" customHeight="1">
      <c r="A11" s="47" t="s">
        <v>35</v>
      </c>
      <c r="B11" s="90"/>
      <c r="C11" s="91"/>
      <c r="D11" s="91"/>
      <c r="E11" s="92"/>
      <c r="F11" s="92"/>
      <c r="G11" s="24"/>
      <c r="H11" s="25"/>
      <c r="I11" s="25"/>
      <c r="J11" s="26"/>
      <c r="K11" s="26"/>
      <c r="L11" s="27"/>
      <c r="M11" s="22"/>
    </row>
    <row r="12" spans="1:13" ht="10" customHeight="1" thickBot="1">
      <c r="I12" s="20"/>
      <c r="J12" s="20"/>
    </row>
    <row r="13" spans="1:13" ht="33" customHeight="1" thickBot="1">
      <c r="A13" s="1" t="s">
        <v>3</v>
      </c>
      <c r="B13" s="112" t="s">
        <v>4</v>
      </c>
      <c r="C13" s="113"/>
      <c r="D13" s="114"/>
      <c r="E13" s="2" t="s">
        <v>5</v>
      </c>
      <c r="F13" s="2" t="s">
        <v>6</v>
      </c>
      <c r="G13" s="2" t="s">
        <v>7</v>
      </c>
      <c r="H13" s="2" t="s">
        <v>8</v>
      </c>
      <c r="I13" s="2" t="s">
        <v>9</v>
      </c>
      <c r="J13" s="2" t="s">
        <v>14</v>
      </c>
      <c r="K13" s="2" t="s">
        <v>10</v>
      </c>
      <c r="L13" s="3" t="s">
        <v>0</v>
      </c>
      <c r="M13" s="28"/>
    </row>
    <row r="14" spans="1:13" ht="18" customHeight="1">
      <c r="A14" s="4"/>
      <c r="B14" s="87"/>
      <c r="C14" s="88"/>
      <c r="D14" s="89"/>
      <c r="E14" s="5"/>
      <c r="F14" s="6"/>
      <c r="G14" s="6"/>
      <c r="H14" s="6"/>
      <c r="I14" s="6"/>
      <c r="J14" s="6"/>
      <c r="K14" s="6"/>
      <c r="L14" s="10">
        <f>SUM(F14:K14)</f>
        <v>0</v>
      </c>
      <c r="M14" s="28"/>
    </row>
    <row r="15" spans="1:13" ht="18" customHeight="1">
      <c r="A15" s="29"/>
      <c r="B15" s="87"/>
      <c r="C15" s="88"/>
      <c r="D15" s="89"/>
      <c r="E15" s="7"/>
      <c r="F15" s="8"/>
      <c r="G15" s="8"/>
      <c r="H15" s="8"/>
      <c r="I15" s="8"/>
      <c r="J15" s="8"/>
      <c r="K15" s="8"/>
      <c r="L15" s="10">
        <f t="shared" ref="L15:L24" si="0">SUM(F15:K15)</f>
        <v>0</v>
      </c>
      <c r="M15" s="28"/>
    </row>
    <row r="16" spans="1:13" ht="18" customHeight="1">
      <c r="A16" s="29"/>
      <c r="B16" s="104"/>
      <c r="C16" s="104"/>
      <c r="D16" s="104"/>
      <c r="E16" s="7"/>
      <c r="F16" s="8"/>
      <c r="G16" s="8"/>
      <c r="H16" s="8"/>
      <c r="I16" s="8"/>
      <c r="J16" s="8"/>
      <c r="K16" s="8"/>
      <c r="L16" s="10">
        <f t="shared" si="0"/>
        <v>0</v>
      </c>
      <c r="M16" s="28"/>
    </row>
    <row r="17" spans="1:13" ht="18" customHeight="1">
      <c r="A17" s="29"/>
      <c r="B17" s="87"/>
      <c r="C17" s="88"/>
      <c r="D17" s="89"/>
      <c r="E17" s="7"/>
      <c r="F17" s="8"/>
      <c r="G17" s="8"/>
      <c r="H17" s="8"/>
      <c r="I17" s="8"/>
      <c r="J17" s="8"/>
      <c r="K17" s="8"/>
      <c r="L17" s="10">
        <f t="shared" si="0"/>
        <v>0</v>
      </c>
      <c r="M17" s="28"/>
    </row>
    <row r="18" spans="1:13" ht="18" customHeight="1">
      <c r="A18" s="29"/>
      <c r="B18" s="87"/>
      <c r="C18" s="88"/>
      <c r="D18" s="89"/>
      <c r="E18" s="7"/>
      <c r="F18" s="8"/>
      <c r="G18" s="8"/>
      <c r="H18" s="8"/>
      <c r="I18" s="8"/>
      <c r="J18" s="8"/>
      <c r="K18" s="8"/>
      <c r="L18" s="10">
        <f t="shared" si="0"/>
        <v>0</v>
      </c>
      <c r="M18" s="28"/>
    </row>
    <row r="19" spans="1:13" ht="18" customHeight="1">
      <c r="A19" s="29"/>
      <c r="B19" s="87"/>
      <c r="C19" s="88"/>
      <c r="D19" s="89"/>
      <c r="E19" s="7"/>
      <c r="F19" s="8"/>
      <c r="G19" s="8"/>
      <c r="H19" s="8"/>
      <c r="I19" s="8"/>
      <c r="J19" s="8"/>
      <c r="K19" s="8"/>
      <c r="L19" s="10">
        <f t="shared" si="0"/>
        <v>0</v>
      </c>
      <c r="M19" s="28"/>
    </row>
    <row r="20" spans="1:13" ht="18" customHeight="1">
      <c r="A20" s="29"/>
      <c r="B20" s="87"/>
      <c r="C20" s="88"/>
      <c r="D20" s="89"/>
      <c r="E20" s="7"/>
      <c r="F20" s="8"/>
      <c r="G20" s="8"/>
      <c r="H20" s="8"/>
      <c r="I20" s="8"/>
      <c r="J20" s="8"/>
      <c r="K20" s="8"/>
      <c r="L20" s="10">
        <f t="shared" si="0"/>
        <v>0</v>
      </c>
      <c r="M20" s="28"/>
    </row>
    <row r="21" spans="1:13" ht="18" customHeight="1">
      <c r="A21" s="29"/>
      <c r="B21" s="87"/>
      <c r="C21" s="88"/>
      <c r="D21" s="89"/>
      <c r="E21" s="7"/>
      <c r="F21" s="8"/>
      <c r="G21" s="8"/>
      <c r="H21" s="8"/>
      <c r="I21" s="8"/>
      <c r="J21" s="8"/>
      <c r="K21" s="8"/>
      <c r="L21" s="10">
        <f t="shared" si="0"/>
        <v>0</v>
      </c>
    </row>
    <row r="22" spans="1:13" ht="18" customHeight="1">
      <c r="A22" s="9"/>
      <c r="B22" s="87"/>
      <c r="C22" s="88"/>
      <c r="D22" s="89"/>
      <c r="E22" s="7"/>
      <c r="F22" s="8"/>
      <c r="G22" s="8"/>
      <c r="H22" s="8"/>
      <c r="I22" s="8"/>
      <c r="J22" s="8"/>
      <c r="K22" s="8"/>
      <c r="L22" s="10">
        <f t="shared" si="0"/>
        <v>0</v>
      </c>
    </row>
    <row r="23" spans="1:13" ht="18" customHeight="1">
      <c r="A23" s="9"/>
      <c r="B23" s="98"/>
      <c r="C23" s="99"/>
      <c r="D23" s="100"/>
      <c r="E23" s="7"/>
      <c r="F23" s="8"/>
      <c r="G23" s="8"/>
      <c r="H23" s="8"/>
      <c r="I23" s="8"/>
      <c r="J23" s="8"/>
      <c r="K23" s="8"/>
      <c r="L23" s="10">
        <f t="shared" si="0"/>
        <v>0</v>
      </c>
    </row>
    <row r="24" spans="1:13" ht="18" customHeight="1">
      <c r="A24" s="9"/>
      <c r="B24" s="98"/>
      <c r="C24" s="99"/>
      <c r="D24" s="100"/>
      <c r="E24" s="30"/>
      <c r="F24" s="8"/>
      <c r="G24" s="8"/>
      <c r="H24" s="8"/>
      <c r="I24" s="8"/>
      <c r="J24" s="8"/>
      <c r="K24" s="8"/>
      <c r="L24" s="10">
        <f t="shared" si="0"/>
        <v>0</v>
      </c>
    </row>
    <row r="25" spans="1:13" ht="18" customHeight="1">
      <c r="A25" s="9"/>
      <c r="B25" s="101" t="s">
        <v>16</v>
      </c>
      <c r="C25" s="102"/>
      <c r="D25" s="103"/>
      <c r="E25" s="30">
        <f>SUM(E14:E24)</f>
        <v>0</v>
      </c>
      <c r="F25" s="8"/>
      <c r="G25" s="8"/>
      <c r="H25" s="8"/>
      <c r="I25" s="8"/>
      <c r="J25" s="8"/>
      <c r="K25" s="8"/>
      <c r="L25" s="10" cm="1">
        <f t="array" aca="1" ref="L25" ca="1">IF(AND(L8&lt;&gt;"",L9&lt;&gt;"",L10&lt;&gt;""),IF(L10="OUI",1.2,1)*INDIRECT("CALC!"&amp;CALC!B15&amp;CALC!B14),0)</f>
        <v>0</v>
      </c>
    </row>
    <row r="26" spans="1:13" ht="16">
      <c r="K26" s="31" t="s">
        <v>11</v>
      </c>
      <c r="L26" s="32">
        <f ca="1">SUM(L14:L25)</f>
        <v>0</v>
      </c>
    </row>
    <row r="27" spans="1:13" ht="16.5" customHeight="1">
      <c r="A27" s="67" t="s">
        <v>40</v>
      </c>
      <c r="B27" s="68">
        <f>B8</f>
        <v>0</v>
      </c>
      <c r="C27" s="69"/>
      <c r="D27" s="70" t="s">
        <v>41</v>
      </c>
      <c r="E27" s="71"/>
      <c r="F27" s="71"/>
      <c r="G27" s="71"/>
      <c r="H27" s="71"/>
      <c r="I27" s="72"/>
      <c r="K27" s="31" t="s">
        <v>12</v>
      </c>
      <c r="L27" s="33"/>
    </row>
    <row r="28" spans="1:13" ht="17" customHeight="1">
      <c r="A28" s="73"/>
      <c r="B28" s="74"/>
      <c r="I28" s="75"/>
      <c r="K28" s="34" t="s">
        <v>0</v>
      </c>
      <c r="L28" s="35">
        <f ca="1">L26-L27</f>
        <v>0</v>
      </c>
    </row>
    <row r="29" spans="1:13" ht="8.25" customHeight="1">
      <c r="A29" s="73"/>
      <c r="I29" s="75"/>
      <c r="K29" s="36">
        <v>2</v>
      </c>
    </row>
    <row r="30" spans="1:13" ht="16" customHeight="1">
      <c r="A30" s="76" t="s">
        <v>15</v>
      </c>
      <c r="B30" s="77"/>
      <c r="C30" s="78"/>
      <c r="D30" s="78"/>
      <c r="E30" s="77"/>
      <c r="F30" s="79"/>
      <c r="I30" s="75"/>
      <c r="J30" s="43"/>
      <c r="K30" s="43"/>
      <c r="L30" s="43"/>
    </row>
    <row r="31" spans="1:13" ht="16">
      <c r="A31" s="80"/>
      <c r="B31" s="81"/>
      <c r="C31" s="81"/>
      <c r="D31" s="81"/>
      <c r="E31" s="81"/>
      <c r="F31" s="82"/>
      <c r="G31" s="83"/>
      <c r="H31" s="84" t="s">
        <v>42</v>
      </c>
      <c r="I31" s="85"/>
      <c r="J31" s="43"/>
      <c r="K31" s="43"/>
      <c r="L31" s="43"/>
    </row>
    <row r="32" spans="1:13" ht="25.5" customHeight="1">
      <c r="A32" s="93" t="s">
        <v>50</v>
      </c>
      <c r="B32" s="94"/>
      <c r="C32" s="94"/>
      <c r="D32" s="94"/>
      <c r="E32" s="94"/>
      <c r="F32" s="94"/>
      <c r="G32" s="94"/>
      <c r="H32" s="96" t="s">
        <v>43</v>
      </c>
      <c r="J32" s="43"/>
      <c r="K32" s="43"/>
      <c r="L32" s="43"/>
    </row>
    <row r="33" spans="1:12" ht="14.25" customHeight="1">
      <c r="A33" s="95"/>
      <c r="B33" s="95"/>
      <c r="C33" s="95"/>
      <c r="D33" s="95"/>
      <c r="E33" s="95"/>
      <c r="F33" s="95"/>
      <c r="G33" s="95"/>
      <c r="H33" s="97"/>
      <c r="J33" s="65"/>
      <c r="K33" s="65"/>
      <c r="L33" s="65"/>
    </row>
    <row r="34" spans="1:12" ht="12.75" customHeight="1">
      <c r="A34" s="95"/>
      <c r="B34" s="95"/>
      <c r="C34" s="95"/>
      <c r="D34" s="95"/>
      <c r="E34" s="95"/>
      <c r="F34" s="95"/>
      <c r="G34" s="95"/>
      <c r="H34" s="60"/>
      <c r="I34" s="60"/>
      <c r="J34" s="66"/>
      <c r="K34" s="66"/>
      <c r="L34" s="66"/>
    </row>
    <row r="35" spans="1:12" s="37" customFormat="1" ht="13" customHeight="1">
      <c r="D35" s="86"/>
    </row>
    <row r="36" spans="1:12" s="37" customFormat="1" ht="16.5" customHeight="1">
      <c r="A36" s="38"/>
      <c r="D36" s="64"/>
    </row>
    <row r="37" spans="1:12" s="37" customFormat="1" ht="9.75" customHeight="1">
      <c r="B37" s="59"/>
      <c r="C37" s="59"/>
      <c r="H37" s="39"/>
    </row>
    <row r="38" spans="1:12" s="37" customFormat="1" ht="9.75" customHeight="1">
      <c r="A38" s="38"/>
      <c r="B38" s="59"/>
      <c r="C38" s="59"/>
    </row>
    <row r="39" spans="1:12" s="37" customFormat="1"/>
    <row r="47" spans="1:12" ht="15">
      <c r="J47" s="12"/>
    </row>
  </sheetData>
  <sheetProtection selectLockedCells="1"/>
  <mergeCells count="20">
    <mergeCell ref="H4:L4"/>
    <mergeCell ref="B8:D8"/>
    <mergeCell ref="B9:D10"/>
    <mergeCell ref="H8:I8"/>
    <mergeCell ref="B14:D14"/>
    <mergeCell ref="B13:D13"/>
    <mergeCell ref="B19:D19"/>
    <mergeCell ref="B11:F11"/>
    <mergeCell ref="A32:G34"/>
    <mergeCell ref="H32:H33"/>
    <mergeCell ref="B23:D23"/>
    <mergeCell ref="B24:D24"/>
    <mergeCell ref="B25:D25"/>
    <mergeCell ref="B15:D15"/>
    <mergeCell ref="B16:D16"/>
    <mergeCell ref="B20:D20"/>
    <mergeCell ref="B17:D17"/>
    <mergeCell ref="B18:D18"/>
    <mergeCell ref="B22:D22"/>
    <mergeCell ref="B21:D21"/>
  </mergeCells>
  <dataValidations count="4">
    <dataValidation type="decimal" allowBlank="1" showInputMessage="1" errorTitle="Avances" promptTitle="Avances" prompt="Soustrait le montant de toute avance reçue en paiement des frais encourus pendant la période couverte par cette feuille de frais." sqref="L27" xr:uid="{00000000-0002-0000-0000-000000000000}">
      <formula1>0</formula1>
      <formula2>1000000000000</formula2>
    </dataValidation>
    <dataValidation allowBlank="1" showInputMessage="1" errorTitle="Cadre réservé à la société" promptTitle="Cadre réservé à la société" prompt="Insérez ici toute information ne figurant pas par ailleurs sur cette feuille. Vous pouvez la taper maintenant, ou l'ajouter manuellement sur le document imprimé." sqref="A30:A31" xr:uid="{ED566AE5-B55A-8E4E-AF2F-550003AC91D2}"/>
    <dataValidation type="list" allowBlank="1" showInputMessage="1" showErrorMessage="1" sqref="L10" xr:uid="{B83BCCFC-D5C3-6648-9F3A-85335D91EC98}">
      <formula1>"OUI,NON"</formula1>
    </dataValidation>
    <dataValidation type="list" allowBlank="1" showInputMessage="1" showErrorMessage="1" sqref="L9" xr:uid="{91AF27E7-7AC0-3C47-A5FD-32A5D9878410}">
      <formula1>INDIRECT($L$8)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87" orientation="landscape" horizontalDpi="4294967293" vertic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FFB11B-4D51-4047-A2F6-E936310C7F74}">
          <x14:formula1>
            <xm:f>CALC!$K$1:$L$1</xm:f>
          </x14:formula1>
          <xm:sqref>L8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6A662-B6D0-4ADF-B65D-BD88E238CB5D}">
  <dimension ref="A1:L15"/>
  <sheetViews>
    <sheetView workbookViewId="0">
      <selection activeCell="B16" sqref="B16"/>
    </sheetView>
  </sheetViews>
  <sheetFormatPr baseColWidth="10" defaultColWidth="11.5" defaultRowHeight="15"/>
  <cols>
    <col min="1" max="2" width="13" style="11" bestFit="1" customWidth="1"/>
    <col min="3" max="3" width="11.5" style="11" bestFit="1" customWidth="1"/>
    <col min="4" max="4" width="12" style="11" bestFit="1" customWidth="1"/>
    <col min="5" max="5" width="1.6640625" style="11" customWidth="1"/>
    <col min="6" max="8" width="11.5" style="11"/>
    <col min="9" max="9" width="12" style="11" bestFit="1" customWidth="1"/>
    <col min="10" max="10" width="1.6640625" style="11" customWidth="1"/>
    <col min="11" max="11" width="13" style="11" bestFit="1" customWidth="1"/>
    <col min="12" max="12" width="11.6640625" style="11" bestFit="1" customWidth="1"/>
    <col min="13" max="16384" width="11.5" style="11"/>
  </cols>
  <sheetData>
    <row r="1" spans="1:12">
      <c r="A1" s="115" t="s">
        <v>13</v>
      </c>
      <c r="B1" s="115"/>
      <c r="C1" s="115"/>
      <c r="D1" s="115"/>
      <c r="F1" s="115" t="s">
        <v>23</v>
      </c>
      <c r="G1" s="115"/>
      <c r="H1" s="115"/>
      <c r="I1" s="115"/>
      <c r="K1" s="40" t="s">
        <v>13</v>
      </c>
      <c r="L1" s="40" t="s">
        <v>23</v>
      </c>
    </row>
    <row r="2" spans="1:12">
      <c r="B2" s="41">
        <v>0</v>
      </c>
      <c r="C2" s="41">
        <v>5001</v>
      </c>
      <c r="D2" s="41">
        <v>20001</v>
      </c>
      <c r="G2" s="41">
        <v>0</v>
      </c>
      <c r="H2" s="41">
        <v>3001</v>
      </c>
      <c r="I2" s="41">
        <v>6001</v>
      </c>
      <c r="K2" s="11" t="s">
        <v>18</v>
      </c>
      <c r="L2" s="11" t="s">
        <v>25</v>
      </c>
    </row>
    <row r="3" spans="1:12">
      <c r="B3" s="41">
        <v>5000</v>
      </c>
      <c r="C3" s="41">
        <v>20000</v>
      </c>
      <c r="D3" s="41">
        <v>1000000</v>
      </c>
      <c r="G3" s="41">
        <v>3000</v>
      </c>
      <c r="H3" s="41">
        <v>6000</v>
      </c>
      <c r="I3" s="41">
        <v>1000000</v>
      </c>
      <c r="K3" s="11" t="s">
        <v>19</v>
      </c>
      <c r="L3" s="11" t="s">
        <v>26</v>
      </c>
    </row>
    <row r="4" spans="1:12">
      <c r="A4" s="42" t="s">
        <v>18</v>
      </c>
      <c r="B4" s="58">
        <f>Déplacements!$E$25*0.502</f>
        <v>0</v>
      </c>
      <c r="C4" s="58">
        <f>(Déplacements!$E$25*0.3)+1007</f>
        <v>1007</v>
      </c>
      <c r="D4" s="58">
        <f>Déplacements!$E$25*0.35</f>
        <v>0</v>
      </c>
      <c r="F4" s="42" t="s">
        <v>25</v>
      </c>
      <c r="G4" s="58">
        <f>Déplacements!$E$25*0.375</f>
        <v>0</v>
      </c>
      <c r="H4" s="58">
        <f>(Déplacements!$E$25*0.094)+845</f>
        <v>845</v>
      </c>
      <c r="I4" s="58">
        <f>Déplacements!$E$25*0.234</f>
        <v>0</v>
      </c>
      <c r="K4" s="11" t="s">
        <v>20</v>
      </c>
      <c r="L4" s="11" t="s">
        <v>19</v>
      </c>
    </row>
    <row r="5" spans="1:12">
      <c r="A5" s="42" t="s">
        <v>19</v>
      </c>
      <c r="B5" s="58">
        <f>Déplacements!$E$25*0.575</f>
        <v>0</v>
      </c>
      <c r="C5" s="58">
        <f>(Déplacements!$E$25*0.323)+1262</f>
        <v>1262</v>
      </c>
      <c r="D5" s="58">
        <f>Déplacements!$E$25*0.387</f>
        <v>0</v>
      </c>
      <c r="F5" s="42" t="s">
        <v>26</v>
      </c>
      <c r="G5" s="58">
        <f>Déplacements!$E$25*0.444</f>
        <v>0</v>
      </c>
      <c r="H5" s="58">
        <f>(Déplacements!$E$25*0.078)+1099</f>
        <v>1099</v>
      </c>
      <c r="I5" s="58">
        <f>Déplacements!$E$25*0.261</f>
        <v>0</v>
      </c>
      <c r="K5" s="11" t="s">
        <v>21</v>
      </c>
      <c r="L5" s="11" t="s">
        <v>20</v>
      </c>
    </row>
    <row r="6" spans="1:12">
      <c r="A6" s="42" t="s">
        <v>20</v>
      </c>
      <c r="B6" s="58">
        <f>Déplacements!$E$25*0.603</f>
        <v>0</v>
      </c>
      <c r="C6" s="58">
        <f>(Déplacements!$E$25*0.339)+1320</f>
        <v>1320</v>
      </c>
      <c r="D6" s="58">
        <f>Déplacements!$E$25*0.405</f>
        <v>0</v>
      </c>
      <c r="F6" s="42" t="s">
        <v>19</v>
      </c>
      <c r="G6" s="58">
        <f>Déplacements!$E$25*0.444</f>
        <v>0</v>
      </c>
      <c r="H6" s="58">
        <f>(Déplacements!$E$25*0.078)+1099</f>
        <v>1099</v>
      </c>
      <c r="I6" s="58">
        <f>Déplacements!$E$25*0.261</f>
        <v>0</v>
      </c>
      <c r="K6" s="11" t="s">
        <v>22</v>
      </c>
      <c r="L6" s="11" t="s">
        <v>27</v>
      </c>
    </row>
    <row r="7" spans="1:12">
      <c r="A7" s="42" t="s">
        <v>21</v>
      </c>
      <c r="B7" s="58">
        <f>Déplacements!$E$25*0.631</f>
        <v>0</v>
      </c>
      <c r="C7" s="58">
        <f>(Déplacements!$E$25*0.355)+1382</f>
        <v>1382</v>
      </c>
      <c r="D7" s="58">
        <f>Déplacements!$E$25*0.425</f>
        <v>0</v>
      </c>
      <c r="F7" s="42" t="s">
        <v>20</v>
      </c>
      <c r="G7" s="58">
        <f>Déplacements!$E$25*0.444</f>
        <v>0</v>
      </c>
      <c r="H7" s="58">
        <f>(Déplacements!$E$25*0.078)+1099</f>
        <v>1099</v>
      </c>
      <c r="I7" s="58">
        <f>Déplacements!$E$25*0.261</f>
        <v>0</v>
      </c>
    </row>
    <row r="8" spans="1:12">
      <c r="A8" s="42" t="s">
        <v>22</v>
      </c>
      <c r="B8" s="58">
        <f>Déplacements!$E$25*0.661</f>
        <v>0</v>
      </c>
      <c r="C8" s="58">
        <f>(Déplacements!$E$25*0.374)+1435</f>
        <v>1435</v>
      </c>
      <c r="D8" s="58">
        <f>Déplacements!$E$25*0.446</f>
        <v>0</v>
      </c>
      <c r="F8" s="42" t="s">
        <v>27</v>
      </c>
      <c r="G8" s="58">
        <f>Déplacements!$E$25*0.575</f>
        <v>0</v>
      </c>
      <c r="H8" s="58">
        <f>(Déplacements!$E$25*0.075)+1502</f>
        <v>1502</v>
      </c>
      <c r="I8" s="58">
        <f>Déplacements!$E$25*0.325</f>
        <v>0</v>
      </c>
    </row>
    <row r="11" spans="1:12">
      <c r="A11" s="56" t="s">
        <v>24</v>
      </c>
      <c r="B11" s="11" t="str">
        <f>Déplacements!L8</f>
        <v>Voiture</v>
      </c>
      <c r="C11" s="11" t="str">
        <f>IF($B$11=K1,"V",IF($B$11=L1,"M",""))</f>
        <v>V</v>
      </c>
    </row>
    <row r="12" spans="1:12">
      <c r="A12" s="56" t="s">
        <v>29</v>
      </c>
      <c r="B12" s="11" t="str">
        <f>Déplacements!L9</f>
        <v>7 CV et plus</v>
      </c>
    </row>
    <row r="13" spans="1:12">
      <c r="A13" s="56" t="s">
        <v>32</v>
      </c>
      <c r="B13" s="11">
        <f>Déplacements!E25</f>
        <v>0</v>
      </c>
    </row>
    <row r="14" spans="1:12">
      <c r="A14" s="56" t="s">
        <v>30</v>
      </c>
      <c r="B14" s="11">
        <f>IF(AND($C$11="V",$B$12=$A$4),ROW($A$4),IF(AND($C$11="V",$B$12=$A$5),ROW($A$5),IF(AND($C$11="V",$B$12=$A$6),ROW($A$6),IF(AND($C$11="V",$B$12=$A$7),ROW($A$7),IF(AND($C$11="V",$B$12=$A$8),ROW($A$8),IF(AND($C$11="M",$B$12=$F$4),ROW($F$4),IF(AND($C$11="M",$B$12=$F$5),ROW($F$5),IF(AND($C$11="M",$B$12=$F$6),ROW($F$6),IF(AND($C$11="M",$B$12=$F$7),ROW($F$7),IF(AND($C$11="M",$B$12=$F$8),ROW($F$8),""))))))))))</f>
        <v>8</v>
      </c>
    </row>
    <row r="15" spans="1:12">
      <c r="A15" s="57" t="s">
        <v>31</v>
      </c>
      <c r="B15" s="11" t="str">
        <f>IF(AND($C$11="V",$B$13&gt;=$B$2,$B$13&lt;=$B$3),CHAR(COLUMN($B$2)+64),IF(AND($C$11="V",$B$13&gt;=$C$2,$B$13&lt;=$C$3),CHAR(COLUMN($C$2)+64),IF(AND($C$11="V",$B$13&gt;=$D$2,$B$13&lt;=$D$3),CHAR(COLUMN($D$2)+64),IF(AND($C$11="M",$B$13&gt;=$G$2,$B$13&lt;=$G$3),CHAR(COLUMN($G$2)+64),IF(AND($C$11="M",$B$13&gt;=$H$2,$B$13&lt;=$H$3),CHAR(COLUMN($H$2)+64),IF(AND($C$11="M",$B$13&gt;=$I$2,$B$13&lt;=$I$3),CHAR(COLUMN($I$2)+64),""))))))</f>
        <v>B</v>
      </c>
    </row>
  </sheetData>
  <mergeCells count="2">
    <mergeCell ref="A1:D1"/>
    <mergeCell ref="F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Déplacements</vt:lpstr>
      <vt:lpstr>CALC</vt:lpstr>
      <vt:lpstr>Moto</vt:lpstr>
      <vt:lpstr>Voiture</vt:lpstr>
      <vt:lpstr>Déplacements!Zone_d_impression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Compta</dc:creator>
  <cp:lastModifiedBy>Utilisateur Microsoft Office</cp:lastModifiedBy>
  <cp:lastPrinted>2022-11-16T08:55:31Z</cp:lastPrinted>
  <dcterms:created xsi:type="dcterms:W3CDTF">2014-11-21T09:50:43Z</dcterms:created>
  <dcterms:modified xsi:type="dcterms:W3CDTF">2023-01-20T17:57:33Z</dcterms:modified>
</cp:coreProperties>
</file>